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毎日" sheetId="1" state="visible" r:id="rId1"/>
    <sheet name="平日のみ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yyyy/m/d"/>
    <numFmt numFmtId="166" formatCode="m/d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C00000"/>
    </font>
    <font>
      <color rgb="00808080"/>
      <sz val="10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65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166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10" customWidth="1" min="1" max="1"/>
    <col width="6" customWidth="1" min="2" max="2"/>
    <col width="14" customWidth="1" min="3" max="3"/>
    <col width="14" customWidth="1" min="5" max="5"/>
  </cols>
  <sheetData>
    <row r="1">
      <c r="A1" s="1" t="inlineStr">
        <is>
          <t>当番表（毎日）</t>
        </is>
      </c>
    </row>
    <row r="2">
      <c r="A2" t="inlineStr">
        <is>
          <t>開始日</t>
        </is>
      </c>
      <c r="B2" s="2" t="n">
        <v>46188</v>
      </c>
      <c r="C2" s="3" t="inlineStr">
        <is>
          <t>← 開始日を書き換えると日付と割り当てが自動で変わります。</t>
        </is>
      </c>
    </row>
    <row r="3">
      <c r="A3" s="4" t="inlineStr">
        <is>
          <t>日付</t>
        </is>
      </c>
      <c r="B3" s="4" t="inlineStr">
        <is>
          <t>曜日</t>
        </is>
      </c>
      <c r="C3" s="4" t="inlineStr">
        <is>
          <t>担当</t>
        </is>
      </c>
      <c r="E3" s="4" t="inlineStr">
        <is>
          <t>メンバー名</t>
        </is>
      </c>
    </row>
    <row r="4">
      <c r="A4" s="5">
        <f>$B$2+0</f>
        <v>46188</v>
      </c>
      <c r="B4" s="6" t="str">
        <f>CHOOSE(WEEKDAY(A4),"日","月","火","水","木","金","土")</f>
        <v>月</v>
      </c>
      <c r="C4" s="6" t="str">
        <f>INDEX($E$4:$E$23,MOD(0,COUNTA($E$4:$E$23))+1)</f>
        <v>佐藤</v>
      </c>
      <c r="E4" s="7" t="inlineStr">
        <is>
          <t>佐藤</t>
        </is>
      </c>
      <c r="F4" s="3" t="inlineStr">
        <is>
          <t>← サンプルの名前を実際のメンバー名に書き換えてください（最大20人）。人数を増減すると割り当ても自動で変わります。</t>
        </is>
      </c>
    </row>
    <row r="5">
      <c r="A5" s="5">
        <f>$B$2+1</f>
        <v>46189</v>
      </c>
      <c r="B5" s="6" t="str">
        <f>CHOOSE(WEEKDAY(A5),"日","月","火","水","木","金","土")</f>
        <v>火</v>
      </c>
      <c r="C5" s="6" t="str">
        <f>INDEX($E$4:$E$23,MOD(1,COUNTA($E$4:$E$23))+1)</f>
        <v>鈴木</v>
      </c>
      <c r="E5" s="7" t="inlineStr">
        <is>
          <t>鈴木</t>
        </is>
      </c>
    </row>
    <row r="6">
      <c r="A6" s="5">
        <f>$B$2+2</f>
        <v>46190</v>
      </c>
      <c r="B6" s="6" t="str">
        <f>CHOOSE(WEEKDAY(A6),"日","月","火","水","木","金","土")</f>
        <v>水</v>
      </c>
      <c r="C6" s="6" t="str">
        <f>INDEX($E$4:$E$23,MOD(2,COUNTA($E$4:$E$23))+1)</f>
        <v>高橋</v>
      </c>
      <c r="E6" s="7" t="inlineStr">
        <is>
          <t>高橋</t>
        </is>
      </c>
    </row>
    <row r="7">
      <c r="A7" s="5">
        <f>$B$2+3</f>
        <v>46191</v>
      </c>
      <c r="B7" s="6" t="str">
        <f>CHOOSE(WEEKDAY(A7),"日","月","火","水","木","金","土")</f>
        <v>木</v>
      </c>
      <c r="C7" s="6" t="str">
        <f>INDEX($E$4:$E$23,MOD(3,COUNTA($E$4:$E$23))+1)</f>
        <v>田中</v>
      </c>
      <c r="E7" s="7" t="inlineStr">
        <is>
          <t>田中</t>
        </is>
      </c>
    </row>
    <row r="8">
      <c r="A8" s="5">
        <f>$B$2+4</f>
        <v>46192</v>
      </c>
      <c r="B8" s="6" t="str">
        <f>CHOOSE(WEEKDAY(A8),"日","月","火","水","木","金","土")</f>
        <v>金</v>
      </c>
      <c r="C8" s="6" t="str">
        <f>INDEX($E$4:$E$23,MOD(4,COUNTA($E$4:$E$23))+1)</f>
        <v>伊藤</v>
      </c>
      <c r="E8" s="7" t="inlineStr">
        <is>
          <t>伊藤</t>
        </is>
      </c>
    </row>
    <row r="9">
      <c r="A9" s="5">
        <f>$B$2+5</f>
        <v>46193</v>
      </c>
      <c r="B9" s="6" t="str">
        <f>CHOOSE(WEEKDAY(A9),"日","月","火","水","木","金","土")</f>
        <v>土</v>
      </c>
      <c r="C9" s="6" t="str">
        <f>INDEX($E$4:$E$23,MOD(5,COUNTA($E$4:$E$23))+1)</f>
        <v>渡辺</v>
      </c>
      <c r="E9" s="7" t="inlineStr">
        <is>
          <t>渡辺</t>
        </is>
      </c>
    </row>
    <row r="10">
      <c r="A10" s="5">
        <f>$B$2+6</f>
        <v>46194</v>
      </c>
      <c r="B10" s="6" t="str">
        <f>CHOOSE(WEEKDAY(A10),"日","月","火","水","木","金","土")</f>
        <v>日</v>
      </c>
      <c r="C10" s="6" t="str">
        <f>INDEX($E$4:$E$23,MOD(6,COUNTA($E$4:$E$23))+1)</f>
        <v>佐藤</v>
      </c>
      <c r="E10" s="7" t="n"/>
    </row>
    <row r="11">
      <c r="A11" s="5">
        <f>$B$2+7</f>
        <v>46195</v>
      </c>
      <c r="B11" s="6" t="str">
        <f>CHOOSE(WEEKDAY(A11),"日","月","火","水","木","金","土")</f>
        <v>月</v>
      </c>
      <c r="C11" s="6" t="str">
        <f>INDEX($E$4:$E$23,MOD(7,COUNTA($E$4:$E$23))+1)</f>
        <v>鈴木</v>
      </c>
      <c r="E11" s="7" t="n"/>
    </row>
    <row r="12">
      <c r="A12" s="5">
        <f>$B$2+8</f>
        <v>46196</v>
      </c>
      <c r="B12" s="6" t="str">
        <f>CHOOSE(WEEKDAY(A12),"日","月","火","水","木","金","土")</f>
        <v>火</v>
      </c>
      <c r="C12" s="6" t="str">
        <f>INDEX($E$4:$E$23,MOD(8,COUNTA($E$4:$E$23))+1)</f>
        <v>高橋</v>
      </c>
      <c r="E12" s="7" t="n"/>
    </row>
    <row r="13">
      <c r="A13" s="5">
        <f>$B$2+9</f>
        <v>46197</v>
      </c>
      <c r="B13" s="6" t="str">
        <f>CHOOSE(WEEKDAY(A13),"日","月","火","水","木","金","土")</f>
        <v>水</v>
      </c>
      <c r="C13" s="6" t="str">
        <f>INDEX($E$4:$E$23,MOD(9,COUNTA($E$4:$E$23))+1)</f>
        <v>田中</v>
      </c>
      <c r="E13" s="7" t="n"/>
    </row>
    <row r="14">
      <c r="A14" s="5">
        <f>$B$2+10</f>
        <v>46198</v>
      </c>
      <c r="B14" s="6" t="str">
        <f>CHOOSE(WEEKDAY(A14),"日","月","火","水","木","金","土")</f>
        <v>木</v>
      </c>
      <c r="C14" s="6" t="str">
        <f>INDEX($E$4:$E$23,MOD(10,COUNTA($E$4:$E$23))+1)</f>
        <v>伊藤</v>
      </c>
      <c r="E14" s="7" t="n"/>
    </row>
    <row r="15">
      <c r="A15" s="5">
        <f>$B$2+11</f>
        <v>46199</v>
      </c>
      <c r="B15" s="6" t="str">
        <f>CHOOSE(WEEKDAY(A15),"日","月","火","水","木","金","土")</f>
        <v>金</v>
      </c>
      <c r="C15" s="6" t="str">
        <f>INDEX($E$4:$E$23,MOD(11,COUNTA($E$4:$E$23))+1)</f>
        <v>渡辺</v>
      </c>
      <c r="E15" s="7" t="n"/>
    </row>
    <row r="16">
      <c r="A16" s="5">
        <f>$B$2+12</f>
        <v>46200</v>
      </c>
      <c r="B16" s="6" t="str">
        <f>CHOOSE(WEEKDAY(A16),"日","月","火","水","木","金","土")</f>
        <v>土</v>
      </c>
      <c r="C16" s="6" t="str">
        <f>INDEX($E$4:$E$23,MOD(12,COUNTA($E$4:$E$23))+1)</f>
        <v>佐藤</v>
      </c>
      <c r="E16" s="7" t="n"/>
    </row>
    <row r="17">
      <c r="A17" s="5">
        <f>$B$2+13</f>
        <v>46201</v>
      </c>
      <c r="B17" s="6" t="str">
        <f>CHOOSE(WEEKDAY(A17),"日","月","火","水","木","金","土")</f>
        <v>日</v>
      </c>
      <c r="C17" s="6" t="str">
        <f>INDEX($E$4:$E$23,MOD(13,COUNTA($E$4:$E$23))+1)</f>
        <v>鈴木</v>
      </c>
      <c r="E17" s="7" t="n"/>
    </row>
    <row r="18">
      <c r="A18" s="5">
        <f>$B$2+14</f>
        <v>46202</v>
      </c>
      <c r="B18" s="6" t="str">
        <f>CHOOSE(WEEKDAY(A18),"日","月","火","水","木","金","土")</f>
        <v>月</v>
      </c>
      <c r="C18" s="6" t="str">
        <f>INDEX($E$4:$E$23,MOD(14,COUNTA($E$4:$E$23))+1)</f>
        <v>高橋</v>
      </c>
      <c r="E18" s="7" t="n"/>
    </row>
    <row r="19">
      <c r="A19" s="5">
        <f>$B$2+15</f>
        <v>46203</v>
      </c>
      <c r="B19" s="6" t="str">
        <f>CHOOSE(WEEKDAY(A19),"日","月","火","水","木","金","土")</f>
        <v>火</v>
      </c>
      <c r="C19" s="6" t="str">
        <f>INDEX($E$4:$E$23,MOD(15,COUNTA($E$4:$E$23))+1)</f>
        <v>田中</v>
      </c>
      <c r="E19" s="7" t="n"/>
    </row>
    <row r="20">
      <c r="A20" s="5">
        <f>$B$2+16</f>
        <v>46204</v>
      </c>
      <c r="B20" s="6" t="str">
        <f>CHOOSE(WEEKDAY(A20),"日","月","火","水","木","金","土")</f>
        <v>水</v>
      </c>
      <c r="C20" s="6" t="str">
        <f>INDEX($E$4:$E$23,MOD(16,COUNTA($E$4:$E$23))+1)</f>
        <v>伊藤</v>
      </c>
      <c r="E20" s="7" t="n"/>
    </row>
    <row r="21">
      <c r="A21" s="5">
        <f>$B$2+17</f>
        <v>46205</v>
      </c>
      <c r="B21" s="6" t="str">
        <f>CHOOSE(WEEKDAY(A21),"日","月","火","水","木","金","土")</f>
        <v>木</v>
      </c>
      <c r="C21" s="6" t="str">
        <f>INDEX($E$4:$E$23,MOD(17,COUNTA($E$4:$E$23))+1)</f>
        <v>渡辺</v>
      </c>
      <c r="E21" s="7" t="n"/>
    </row>
    <row r="22">
      <c r="A22" s="5">
        <f>$B$2+18</f>
        <v>46206</v>
      </c>
      <c r="B22" s="6" t="str">
        <f>CHOOSE(WEEKDAY(A22),"日","月","火","水","木","金","土")</f>
        <v>金</v>
      </c>
      <c r="C22" s="6" t="str">
        <f>INDEX($E$4:$E$23,MOD(18,COUNTA($E$4:$E$23))+1)</f>
        <v>佐藤</v>
      </c>
      <c r="E22" s="7" t="n"/>
    </row>
    <row r="23">
      <c r="A23" s="5">
        <f>$B$2+19</f>
        <v>46207</v>
      </c>
      <c r="B23" s="6" t="str">
        <f>CHOOSE(WEEKDAY(A23),"日","月","火","水","木","金","土")</f>
        <v>土</v>
      </c>
      <c r="C23" s="6" t="str">
        <f>INDEX($E$4:$E$23,MOD(19,COUNTA($E$4:$E$23))+1)</f>
        <v>鈴木</v>
      </c>
      <c r="E23" s="7" t="n"/>
    </row>
    <row r="24">
      <c r="A24" s="5">
        <f>$B$2+20</f>
        <v>46208</v>
      </c>
      <c r="B24" s="6" t="str">
        <f>CHOOSE(WEEKDAY(A24),"日","月","火","水","木","金","土")</f>
        <v>日</v>
      </c>
      <c r="C24" s="6" t="str">
        <f>INDEX($E$4:$E$23,MOD(20,COUNTA($E$4:$E$23))+1)</f>
        <v>高橋</v>
      </c>
    </row>
    <row r="25">
      <c r="A25" s="5">
        <f>$B$2+21</f>
        <v>46209</v>
      </c>
      <c r="B25" s="6" t="str">
        <f>CHOOSE(WEEKDAY(A25),"日","月","火","水","木","金","土")</f>
        <v>月</v>
      </c>
      <c r="C25" s="6" t="str">
        <f>INDEX($E$4:$E$23,MOD(21,COUNTA($E$4:$E$23))+1)</f>
        <v>田中</v>
      </c>
    </row>
    <row r="26">
      <c r="A26" s="5">
        <f>$B$2+22</f>
        <v>46210</v>
      </c>
      <c r="B26" s="6" t="str">
        <f>CHOOSE(WEEKDAY(A26),"日","月","火","水","木","金","土")</f>
        <v>火</v>
      </c>
      <c r="C26" s="6" t="str">
        <f>INDEX($E$4:$E$23,MOD(22,COUNTA($E$4:$E$23))+1)</f>
        <v>伊藤</v>
      </c>
    </row>
    <row r="27">
      <c r="A27" s="5">
        <f>$B$2+23</f>
        <v>46211</v>
      </c>
      <c r="B27" s="6" t="str">
        <f>CHOOSE(WEEKDAY(A27),"日","月","火","水","木","金","土")</f>
        <v>水</v>
      </c>
      <c r="C27" s="6" t="str">
        <f>INDEX($E$4:$E$23,MOD(23,COUNTA($E$4:$E$23))+1)</f>
        <v>渡辺</v>
      </c>
    </row>
    <row r="28">
      <c r="A28" s="5">
        <f>$B$2+24</f>
        <v>46212</v>
      </c>
      <c r="B28" s="6" t="str">
        <f>CHOOSE(WEEKDAY(A28),"日","月","火","水","木","金","土")</f>
        <v>木</v>
      </c>
      <c r="C28" s="6" t="str">
        <f>INDEX($E$4:$E$23,MOD(24,COUNTA($E$4:$E$23))+1)</f>
        <v>佐藤</v>
      </c>
    </row>
    <row r="29">
      <c r="A29" s="5">
        <f>$B$2+25</f>
        <v>46213</v>
      </c>
      <c r="B29" s="6" t="str">
        <f>CHOOSE(WEEKDAY(A29),"日","月","火","水","木","金","土")</f>
        <v>金</v>
      </c>
      <c r="C29" s="6" t="str">
        <f>INDEX($E$4:$E$23,MOD(25,COUNTA($E$4:$E$23))+1)</f>
        <v>鈴木</v>
      </c>
    </row>
    <row r="30">
      <c r="A30" s="5">
        <f>$B$2+26</f>
        <v>46214</v>
      </c>
      <c r="B30" s="6" t="str">
        <f>CHOOSE(WEEKDAY(A30),"日","月","火","水","木","金","土")</f>
        <v>土</v>
      </c>
      <c r="C30" s="6" t="str">
        <f>INDEX($E$4:$E$23,MOD(26,COUNTA($E$4:$E$23))+1)</f>
        <v>高橋</v>
      </c>
    </row>
    <row r="31">
      <c r="A31" s="5">
        <f>$B$2+27</f>
        <v>46215</v>
      </c>
      <c r="B31" s="6" t="str">
        <f>CHOOSE(WEEKDAY(A31),"日","月","火","水","木","金","土")</f>
        <v>日</v>
      </c>
      <c r="C31" s="6" t="str">
        <f>INDEX($E$4:$E$23,MOD(27,COUNTA($E$4:$E$23))+1)</f>
        <v>田中</v>
      </c>
    </row>
    <row r="32">
      <c r="A32" s="5">
        <f>$B$2+28</f>
        <v>46216</v>
      </c>
      <c r="B32" s="6" t="str">
        <f>CHOOSE(WEEKDAY(A32),"日","月","火","水","木","金","土")</f>
        <v>月</v>
      </c>
      <c r="C32" s="6" t="str">
        <f>INDEX($E$4:$E$23,MOD(28,COUNTA($E$4:$E$23))+1)</f>
        <v>伊藤</v>
      </c>
    </row>
    <row r="33">
      <c r="A33" s="5">
        <f>$B$2+29</f>
        <v>46217</v>
      </c>
      <c r="B33" s="6" t="str">
        <f>CHOOSE(WEEKDAY(A33),"日","月","火","水","木","金","土")</f>
        <v>火</v>
      </c>
      <c r="C33" s="6" t="str">
        <f>INDEX($E$4:$E$23,MOD(29,COUNTA($E$4:$E$23))+1)</f>
        <v>渡辺</v>
      </c>
    </row>
    <row r="34">
      <c r="A34" s="5">
        <f>$B$2+30</f>
        <v>46218</v>
      </c>
      <c r="B34" s="6" t="str">
        <f>CHOOSE(WEEKDAY(A34),"日","月","火","水","木","金","土")</f>
        <v>水</v>
      </c>
      <c r="C34" s="6" t="str">
        <f>INDEX($E$4:$E$23,MOD(30,COUNTA($E$4:$E$23))+1)</f>
        <v>佐藤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10" customWidth="1" min="1" max="1"/>
    <col width="6" customWidth="1" min="2" max="2"/>
    <col width="14" customWidth="1" min="3" max="3"/>
    <col width="14" customWidth="1" min="5" max="5"/>
  </cols>
  <sheetData>
    <row r="1">
      <c r="A1" s="1" t="inlineStr">
        <is>
          <t>当番表（平日のみ・土日除く）</t>
        </is>
      </c>
    </row>
    <row r="2">
      <c r="A2" t="inlineStr">
        <is>
          <t>開始日</t>
        </is>
      </c>
      <c r="B2" s="2" t="n">
        <v>46188</v>
      </c>
      <c r="C2" s="3" t="inlineStr">
        <is>
          <t>← 開始日を書き換えると日付と割り当てが自動で変わります。</t>
        </is>
      </c>
    </row>
    <row r="3">
      <c r="A3" s="4" t="inlineStr">
        <is>
          <t>日付</t>
        </is>
      </c>
      <c r="B3" s="4" t="inlineStr">
        <is>
          <t>曜日</t>
        </is>
      </c>
      <c r="C3" s="4" t="inlineStr">
        <is>
          <t>担当</t>
        </is>
      </c>
      <c r="E3" s="4" t="inlineStr">
        <is>
          <t>メンバー名</t>
        </is>
      </c>
    </row>
    <row r="4">
      <c r="A4" s="5">
        <f>WORKDAY($B$2-1,1)</f>
        <v>46188</v>
      </c>
      <c r="B4" s="6" t="str">
        <f>CHOOSE(WEEKDAY(A4),"日","月","火","水","木","金","土")</f>
        <v>月</v>
      </c>
      <c r="C4" s="6" t="str">
        <f>INDEX($E$4:$E$23,MOD(0,COUNTA($E$4:$E$23))+1)</f>
        <v>佐藤</v>
      </c>
      <c r="E4" s="7" t="inlineStr">
        <is>
          <t>佐藤</t>
        </is>
      </c>
      <c r="F4" s="3" t="inlineStr">
        <is>
          <t>← サンプルの名前を実際のメンバー名に書き換えてください（最大20人）。人数を増減すると割り当ても自動で変わります。</t>
        </is>
      </c>
    </row>
    <row r="5">
      <c r="A5" s="5">
        <f>WORKDAY($B$2-1,2)</f>
        <v>46189</v>
      </c>
      <c r="B5" s="6" t="str">
        <f>CHOOSE(WEEKDAY(A5),"日","月","火","水","木","金","土")</f>
        <v>火</v>
      </c>
      <c r="C5" s="6" t="str">
        <f>INDEX($E$4:$E$23,MOD(1,COUNTA($E$4:$E$23))+1)</f>
        <v>鈴木</v>
      </c>
      <c r="E5" s="7" t="inlineStr">
        <is>
          <t>鈴木</t>
        </is>
      </c>
    </row>
    <row r="6">
      <c r="A6" s="5">
        <f>WORKDAY($B$2-1,3)</f>
        <v>46190</v>
      </c>
      <c r="B6" s="6" t="str">
        <f>CHOOSE(WEEKDAY(A6),"日","月","火","水","木","金","土")</f>
        <v>水</v>
      </c>
      <c r="C6" s="6" t="str">
        <f>INDEX($E$4:$E$23,MOD(2,COUNTA($E$4:$E$23))+1)</f>
        <v>高橋</v>
      </c>
      <c r="E6" s="7" t="inlineStr">
        <is>
          <t>高橋</t>
        </is>
      </c>
    </row>
    <row r="7">
      <c r="A7" s="5">
        <f>WORKDAY($B$2-1,4)</f>
        <v>46191</v>
      </c>
      <c r="B7" s="6" t="str">
        <f>CHOOSE(WEEKDAY(A7),"日","月","火","水","木","金","土")</f>
        <v>木</v>
      </c>
      <c r="C7" s="6" t="str">
        <f>INDEX($E$4:$E$23,MOD(3,COUNTA($E$4:$E$23))+1)</f>
        <v>田中</v>
      </c>
      <c r="E7" s="7" t="inlineStr">
        <is>
          <t>田中</t>
        </is>
      </c>
    </row>
    <row r="8">
      <c r="A8" s="5">
        <f>WORKDAY($B$2-1,5)</f>
        <v>46192</v>
      </c>
      <c r="B8" s="6" t="str">
        <f>CHOOSE(WEEKDAY(A8),"日","月","火","水","木","金","土")</f>
        <v>金</v>
      </c>
      <c r="C8" s="6" t="str">
        <f>INDEX($E$4:$E$23,MOD(4,COUNTA($E$4:$E$23))+1)</f>
        <v>伊藤</v>
      </c>
      <c r="E8" s="7" t="inlineStr">
        <is>
          <t>伊藤</t>
        </is>
      </c>
    </row>
    <row r="9">
      <c r="A9" s="5">
        <f>WORKDAY($B$2-1,6)</f>
        <v>46195</v>
      </c>
      <c r="B9" s="6" t="str">
        <f>CHOOSE(WEEKDAY(A9),"日","月","火","水","木","金","土")</f>
        <v>月</v>
      </c>
      <c r="C9" s="6" t="str">
        <f>INDEX($E$4:$E$23,MOD(5,COUNTA($E$4:$E$23))+1)</f>
        <v>渡辺</v>
      </c>
      <c r="E9" s="7" t="inlineStr">
        <is>
          <t>渡辺</t>
        </is>
      </c>
    </row>
    <row r="10">
      <c r="A10" s="5">
        <f>WORKDAY($B$2-1,7)</f>
        <v>46196</v>
      </c>
      <c r="B10" s="6" t="str">
        <f>CHOOSE(WEEKDAY(A10),"日","月","火","水","木","金","土")</f>
        <v>火</v>
      </c>
      <c r="C10" s="6" t="str">
        <f>INDEX($E$4:$E$23,MOD(6,COUNTA($E$4:$E$23))+1)</f>
        <v>佐藤</v>
      </c>
      <c r="E10" s="7" t="n"/>
    </row>
    <row r="11">
      <c r="A11" s="5">
        <f>WORKDAY($B$2-1,8)</f>
        <v>46197</v>
      </c>
      <c r="B11" s="6" t="str">
        <f>CHOOSE(WEEKDAY(A11),"日","月","火","水","木","金","土")</f>
        <v>水</v>
      </c>
      <c r="C11" s="6" t="str">
        <f>INDEX($E$4:$E$23,MOD(7,COUNTA($E$4:$E$23))+1)</f>
        <v>鈴木</v>
      </c>
      <c r="E11" s="7" t="n"/>
    </row>
    <row r="12">
      <c r="A12" s="5">
        <f>WORKDAY($B$2-1,9)</f>
        <v>46198</v>
      </c>
      <c r="B12" s="6" t="str">
        <f>CHOOSE(WEEKDAY(A12),"日","月","火","水","木","金","土")</f>
        <v>木</v>
      </c>
      <c r="C12" s="6" t="str">
        <f>INDEX($E$4:$E$23,MOD(8,COUNTA($E$4:$E$23))+1)</f>
        <v>高橋</v>
      </c>
      <c r="E12" s="7" t="n"/>
    </row>
    <row r="13">
      <c r="A13" s="5">
        <f>WORKDAY($B$2-1,10)</f>
        <v>46199</v>
      </c>
      <c r="B13" s="6" t="str">
        <f>CHOOSE(WEEKDAY(A13),"日","月","火","水","木","金","土")</f>
        <v>金</v>
      </c>
      <c r="C13" s="6" t="str">
        <f>INDEX($E$4:$E$23,MOD(9,COUNTA($E$4:$E$23))+1)</f>
        <v>田中</v>
      </c>
      <c r="E13" s="7" t="n"/>
    </row>
    <row r="14">
      <c r="A14" s="5">
        <f>WORKDAY($B$2-1,11)</f>
        <v>46202</v>
      </c>
      <c r="B14" s="6" t="str">
        <f>CHOOSE(WEEKDAY(A14),"日","月","火","水","木","金","土")</f>
        <v>月</v>
      </c>
      <c r="C14" s="6" t="str">
        <f>INDEX($E$4:$E$23,MOD(10,COUNTA($E$4:$E$23))+1)</f>
        <v>伊藤</v>
      </c>
      <c r="E14" s="7" t="n"/>
    </row>
    <row r="15">
      <c r="A15" s="5">
        <f>WORKDAY($B$2-1,12)</f>
        <v>46203</v>
      </c>
      <c r="B15" s="6" t="str">
        <f>CHOOSE(WEEKDAY(A15),"日","月","火","水","木","金","土")</f>
        <v>火</v>
      </c>
      <c r="C15" s="6" t="str">
        <f>INDEX($E$4:$E$23,MOD(11,COUNTA($E$4:$E$23))+1)</f>
        <v>渡辺</v>
      </c>
      <c r="E15" s="7" t="n"/>
    </row>
    <row r="16">
      <c r="A16" s="5">
        <f>WORKDAY($B$2-1,13)</f>
        <v>46204</v>
      </c>
      <c r="B16" s="6" t="str">
        <f>CHOOSE(WEEKDAY(A16),"日","月","火","水","木","金","土")</f>
        <v>水</v>
      </c>
      <c r="C16" s="6" t="str">
        <f>INDEX($E$4:$E$23,MOD(12,COUNTA($E$4:$E$23))+1)</f>
        <v>佐藤</v>
      </c>
      <c r="E16" s="7" t="n"/>
    </row>
    <row r="17">
      <c r="A17" s="5">
        <f>WORKDAY($B$2-1,14)</f>
        <v>46205</v>
      </c>
      <c r="B17" s="6" t="str">
        <f>CHOOSE(WEEKDAY(A17),"日","月","火","水","木","金","土")</f>
        <v>木</v>
      </c>
      <c r="C17" s="6" t="str">
        <f>INDEX($E$4:$E$23,MOD(13,COUNTA($E$4:$E$23))+1)</f>
        <v>鈴木</v>
      </c>
      <c r="E17" s="7" t="n"/>
    </row>
    <row r="18">
      <c r="A18" s="5">
        <f>WORKDAY($B$2-1,15)</f>
        <v>46206</v>
      </c>
      <c r="B18" s="6" t="str">
        <f>CHOOSE(WEEKDAY(A18),"日","月","火","水","木","金","土")</f>
        <v>金</v>
      </c>
      <c r="C18" s="6" t="str">
        <f>INDEX($E$4:$E$23,MOD(14,COUNTA($E$4:$E$23))+1)</f>
        <v>高橋</v>
      </c>
      <c r="E18" s="7" t="n"/>
    </row>
    <row r="19">
      <c r="A19" s="5">
        <f>WORKDAY($B$2-1,16)</f>
        <v>46209</v>
      </c>
      <c r="B19" s="6" t="str">
        <f>CHOOSE(WEEKDAY(A19),"日","月","火","水","木","金","土")</f>
        <v>月</v>
      </c>
      <c r="C19" s="6" t="str">
        <f>INDEX($E$4:$E$23,MOD(15,COUNTA($E$4:$E$23))+1)</f>
        <v>田中</v>
      </c>
      <c r="E19" s="7" t="n"/>
    </row>
    <row r="20">
      <c r="A20" s="5">
        <f>WORKDAY($B$2-1,17)</f>
        <v>46210</v>
      </c>
      <c r="B20" s="6" t="str">
        <f>CHOOSE(WEEKDAY(A20),"日","月","火","水","木","金","土")</f>
        <v>火</v>
      </c>
      <c r="C20" s="6" t="str">
        <f>INDEX($E$4:$E$23,MOD(16,COUNTA($E$4:$E$23))+1)</f>
        <v>伊藤</v>
      </c>
      <c r="E20" s="7" t="n"/>
    </row>
    <row r="21">
      <c r="A21" s="5">
        <f>WORKDAY($B$2-1,18)</f>
        <v>46211</v>
      </c>
      <c r="B21" s="6" t="str">
        <f>CHOOSE(WEEKDAY(A21),"日","月","火","水","木","金","土")</f>
        <v>水</v>
      </c>
      <c r="C21" s="6" t="str">
        <f>INDEX($E$4:$E$23,MOD(17,COUNTA($E$4:$E$23))+1)</f>
        <v>渡辺</v>
      </c>
      <c r="E21" s="7" t="n"/>
    </row>
    <row r="22">
      <c r="A22" s="5">
        <f>WORKDAY($B$2-1,19)</f>
        <v>46212</v>
      </c>
      <c r="B22" s="6" t="str">
        <f>CHOOSE(WEEKDAY(A22),"日","月","火","水","木","金","土")</f>
        <v>木</v>
      </c>
      <c r="C22" s="6" t="str">
        <f>INDEX($E$4:$E$23,MOD(18,COUNTA($E$4:$E$23))+1)</f>
        <v>佐藤</v>
      </c>
      <c r="E22" s="7" t="n"/>
    </row>
    <row r="23">
      <c r="A23" s="5">
        <f>WORKDAY($B$2-1,20)</f>
        <v>46213</v>
      </c>
      <c r="B23" s="6" t="str">
        <f>CHOOSE(WEEKDAY(A23),"日","月","火","水","木","金","土")</f>
        <v>金</v>
      </c>
      <c r="C23" s="6" t="str">
        <f>INDEX($E$4:$E$23,MOD(19,COUNTA($E$4:$E$23))+1)</f>
        <v>鈴木</v>
      </c>
      <c r="E23" s="7" t="n"/>
    </row>
    <row r="24">
      <c r="A24" s="5">
        <f>WORKDAY($B$2-1,21)</f>
        <v>46216</v>
      </c>
      <c r="B24" s="6" t="str">
        <f>CHOOSE(WEEKDAY(A24),"日","月","火","水","木","金","土")</f>
        <v>月</v>
      </c>
      <c r="C24" s="6" t="str">
        <f>INDEX($E$4:$E$23,MOD(20,COUNTA($E$4:$E$23))+1)</f>
        <v>高橋</v>
      </c>
    </row>
    <row r="25">
      <c r="A25" s="5">
        <f>WORKDAY($B$2-1,22)</f>
        <v>46217</v>
      </c>
      <c r="B25" s="6" t="str">
        <f>CHOOSE(WEEKDAY(A25),"日","月","火","水","木","金","土")</f>
        <v>火</v>
      </c>
      <c r="C25" s="6" t="str">
        <f>INDEX($E$4:$E$23,MOD(21,COUNTA($E$4:$E$23))+1)</f>
        <v>田中</v>
      </c>
    </row>
    <row r="26">
      <c r="A26" s="5">
        <f>WORKDAY($B$2-1,23)</f>
        <v>46218</v>
      </c>
      <c r="B26" s="6" t="str">
        <f>CHOOSE(WEEKDAY(A26),"日","月","火","水","木","金","土")</f>
        <v>水</v>
      </c>
      <c r="C26" s="6" t="str">
        <f>INDEX($E$4:$E$23,MOD(22,COUNTA($E$4:$E$23))+1)</f>
        <v>伊藤</v>
      </c>
    </row>
    <row r="27">
      <c r="A27" s="5">
        <f>WORKDAY($B$2-1,24)</f>
        <v>46219</v>
      </c>
      <c r="B27" s="6" t="str">
        <f>CHOOSE(WEEKDAY(A27),"日","月","火","水","木","金","土")</f>
        <v>木</v>
      </c>
      <c r="C27" s="6" t="str">
        <f>INDEX($E$4:$E$23,MOD(23,COUNTA($E$4:$E$23))+1)</f>
        <v>渡辺</v>
      </c>
    </row>
    <row r="28">
      <c r="A28" s="5">
        <f>WORKDAY($B$2-1,25)</f>
        <v>46220</v>
      </c>
      <c r="B28" s="6" t="str">
        <f>CHOOSE(WEEKDAY(A28),"日","月","火","水","木","金","土")</f>
        <v>金</v>
      </c>
      <c r="C28" s="6" t="str">
        <f>INDEX($E$4:$E$23,MOD(24,COUNTA($E$4:$E$23))+1)</f>
        <v>佐藤</v>
      </c>
    </row>
    <row r="29">
      <c r="A29" s="5">
        <f>WORKDAY($B$2-1,26)</f>
        <v>46223</v>
      </c>
      <c r="B29" s="6" t="str">
        <f>CHOOSE(WEEKDAY(A29),"日","月","火","水","木","金","土")</f>
        <v>月</v>
      </c>
      <c r="C29" s="6" t="str">
        <f>INDEX($E$4:$E$23,MOD(25,COUNTA($E$4:$E$23))+1)</f>
        <v>鈴木</v>
      </c>
    </row>
    <row r="30">
      <c r="A30" s="5">
        <f>WORKDAY($B$2-1,27)</f>
        <v>46224</v>
      </c>
      <c r="B30" s="6" t="str">
        <f>CHOOSE(WEEKDAY(A30),"日","月","火","水","木","金","土")</f>
        <v>火</v>
      </c>
      <c r="C30" s="6" t="str">
        <f>INDEX($E$4:$E$23,MOD(26,COUNTA($E$4:$E$23))+1)</f>
        <v>高橋</v>
      </c>
    </row>
    <row r="31">
      <c r="A31" s="5">
        <f>WORKDAY($B$2-1,28)</f>
        <v>46225</v>
      </c>
      <c r="B31" s="6" t="str">
        <f>CHOOSE(WEEKDAY(A31),"日","月","火","水","木","金","土")</f>
        <v>水</v>
      </c>
      <c r="C31" s="6" t="str">
        <f>INDEX($E$4:$E$23,MOD(27,COUNTA($E$4:$E$23))+1)</f>
        <v>田中</v>
      </c>
    </row>
    <row r="32">
      <c r="A32" s="5">
        <f>WORKDAY($B$2-1,29)</f>
        <v>46226</v>
      </c>
      <c r="B32" s="6" t="str">
        <f>CHOOSE(WEEKDAY(A32),"日","月","火","水","木","金","土")</f>
        <v>木</v>
      </c>
      <c r="C32" s="6" t="str">
        <f>INDEX($E$4:$E$23,MOD(28,COUNTA($E$4:$E$23))+1)</f>
        <v>伊藤</v>
      </c>
    </row>
    <row r="33">
      <c r="A33" s="5">
        <f>WORKDAY($B$2-1,30)</f>
        <v>46227</v>
      </c>
      <c r="B33" s="6" t="str">
        <f>CHOOSE(WEEKDAY(A33),"日","月","火","水","木","金","土")</f>
        <v>金</v>
      </c>
      <c r="C33" s="6" t="str">
        <f>INDEX($E$4:$E$23,MOD(29,COUNTA($E$4:$E$23))+1)</f>
        <v>渡辺</v>
      </c>
    </row>
    <row r="34">
      <c r="A34" s="5">
        <f>WORKDAY($B$2-1,31)</f>
        <v>46230</v>
      </c>
      <c r="B34" s="6" t="str">
        <f>CHOOSE(WEEKDAY(A34),"日","月","火","水","木","金","土")</f>
        <v>月</v>
      </c>
      <c r="C34" s="6" t="str">
        <f>INDEX($E$4:$E$23,MOD(30,COUNTA($E$4:$E$23))+1)</f>
        <v>佐藤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2026-06-11T12:18:22Z</dcterms:created>
  <dcterms:modified xsi:type="dcterms:W3CDTF">2026-06-11T12:18:22Z</dcterms:modified>
</cp:coreProperties>
</file>